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70" activeTab="0"/>
  </bookViews>
  <sheets>
    <sheet name="Сводный сметный расчет" sheetId="1" r:id="rId1"/>
  </sheets>
  <definedNames>
    <definedName name="_xlnm.Print_Titles" localSheetId="0">'Сводный сметный расчет'!$24:$24</definedName>
  </definedNames>
  <calcPr fullCalcOnLoad="1"/>
</workbook>
</file>

<file path=xl/sharedStrings.xml><?xml version="1.0" encoding="utf-8"?>
<sst xmlns="http://schemas.openxmlformats.org/spreadsheetml/2006/main" count="63" uniqueCount="63">
  <si>
    <t>(наименование стройки)</t>
  </si>
  <si>
    <t>№ пп</t>
  </si>
  <si>
    <t>монтажных работ</t>
  </si>
  <si>
    <t>оборудования, мебели, инвентаря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</si>
  <si>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</si>
  <si>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</si>
  <si>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</si>
  <si>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</si>
  <si>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</si>
  <si>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</si>
  <si>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</si>
  <si>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</si>
  <si>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Глава 4. Объекты энергетического хозяйства</t>
  </si>
  <si>
    <t>Локальный сметный расчет №04-01-01</t>
  </si>
  <si>
    <t>Итого по Главе 4</t>
  </si>
  <si>
    <t>Глава 7. Благоустройство и озеленение территории</t>
  </si>
  <si>
    <t>Локальный сметный расчет №07-02-02</t>
  </si>
  <si>
    <t>Итого по Главе 7</t>
  </si>
  <si>
    <t>Итого по Главам 1-7</t>
  </si>
  <si>
    <t>Глава 12. Проектные и изыскательские работы</t>
  </si>
  <si>
    <t>Итого по Главам 1-12</t>
  </si>
  <si>
    <t>Непредвиденные затраты</t>
  </si>
  <si>
    <t>МДС 81-35.2004 п.4.96</t>
  </si>
  <si>
    <t>Непредвиденные затраты - 2%</t>
  </si>
  <si>
    <t>Налоги и обязательные платежи</t>
  </si>
  <si>
    <t>Всего по сводному расчету</t>
  </si>
  <si>
    <t>Сметная стоимость, тысруб.</t>
  </si>
  <si>
    <t>Общая сметная стоимость, тыс.руб.</t>
  </si>
  <si>
    <t>Итого  с непредвиденными затраты</t>
  </si>
  <si>
    <t>Итого затраты в текущих ценах</t>
  </si>
  <si>
    <t>Директор ООО "Архстудио"                                                                                       Павлов М.Ю.</t>
  </si>
  <si>
    <t>"Утвержден" «    »________________201____г.</t>
  </si>
  <si>
    <t>«    »________________201____ г.</t>
  </si>
  <si>
    <t>Администрация МО "Энемское городское поселение"</t>
  </si>
  <si>
    <t>Составлена в базисном уровне цен 2001г с коэффициентом перевода в цены 1 квартала 2019г</t>
  </si>
  <si>
    <t>Глава 1. Подготовка территории</t>
  </si>
  <si>
    <t>Итого по Главе 1</t>
  </si>
  <si>
    <t>Локальный сметный расчет №01-01-01</t>
  </si>
  <si>
    <t>Приложения  №2; №3 к письму Минстрой России от 22.01.2019г за № 1407-ЛС/09. Приложения  №1 к письму Минстрой России от 05.03.2019г за № 7581-ДВ/09</t>
  </si>
  <si>
    <t>НДС - 20%</t>
  </si>
  <si>
    <t xml:space="preserve">Заказчик Администрация МО "Энемское городское поселение": </t>
  </si>
  <si>
    <t>Главный инженер проекта                                                                                         Ясониди В.М..</t>
  </si>
  <si>
    <t>Хотко Х.Н.</t>
  </si>
  <si>
    <t xml:space="preserve">МДС 81-35.2004 </t>
  </si>
  <si>
    <t>Локальный сметный расчет №07-01-01</t>
  </si>
  <si>
    <t>Индексы изменения сметной стоимости на 1 квартал 2019г. по отношению к базисным ценам 2001г (Ксмр=6,49; Кобор=3,95; Кпрочие=10,41; Кпроект.=4,09)</t>
  </si>
  <si>
    <t>Вырубка деревьев (1 этап)</t>
  </si>
  <si>
    <t>Наружные электрические сети (1 этап)</t>
  </si>
  <si>
    <t>Вертикальная планировка (1 этап)</t>
  </si>
  <si>
    <t>Благоустройство территории (1 этап)</t>
  </si>
  <si>
    <t>Глава 6. Наружные сети и сооружения водоснабжения, канализации, теплоснабжения и газоснабжения</t>
  </si>
  <si>
    <t>Локальный сметный расчет №06-01-01</t>
  </si>
  <si>
    <t>Итого по Главе 6</t>
  </si>
  <si>
    <t>Наружные сети водопровода (1 этап)</t>
  </si>
  <si>
    <t xml:space="preserve"> МАФ (1 этап)</t>
  </si>
  <si>
    <t>Локальный сметный расчет №07-04-04</t>
  </si>
  <si>
    <t>Муниципальный контракт №26 от 25.03.2019г</t>
  </si>
  <si>
    <t>Муниципальный контракт  № 14 от 28.02.2019г.</t>
  </si>
  <si>
    <t>Разработка проектной документации  99900/4,09/1000=</t>
  </si>
  <si>
    <t>Разработка сметной документации  70000/4,09/1000=</t>
  </si>
  <si>
    <t>проект</t>
  </si>
  <si>
    <t>Сводный сметный расчет в сумме 5432,28 тыс.руб.</t>
  </si>
  <si>
    <t>Благоустройство общественной территории МО "Энемское городское поселение" Тахтамукайского района Республики Адыгея : парк в пгт. Энем, ул. Седина 12/3" (1-ый этап благоустройства)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</si>
</sst>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right" vertical="top" wrapText="1"/>
    </xf>
    <xf numFmtId="2" fontId="2" fillId="0" borderId="11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right" vertical="top"/>
    </xf>
    <xf numFmtId="2" fontId="2" fillId="0" borderId="11" xfId="0" applyNumberFormat="1" applyFont="1" applyBorder="1" applyAlignment="1">
      <alignment horizontal="right" vertical="top" wrapText="1"/>
    </xf>
    <xf numFmtId="0" fontId="41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4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showGridLines="0" tabSelected="1" zoomScale="120" zoomScaleNormal="120" zoomScalePageLayoutView="0" workbookViewId="0" topLeftCell="A1">
      <selection activeCell="O21" sqref="O21"/>
    </sheetView>
  </sheetViews>
  <sheetFormatPr defaultColWidth="9.00390625" defaultRowHeight="12.75"/>
  <cols>
    <col min="1" max="1" width="5.00390625" style="1" customWidth="1"/>
    <col min="2" max="2" width="17.875" style="2" customWidth="1"/>
    <col min="3" max="3" width="48.375" style="2" customWidth="1"/>
    <col min="4" max="4" width="12.25390625" style="7" customWidth="1"/>
    <col min="5" max="5" width="13.00390625" style="7" customWidth="1"/>
    <col min="6" max="6" width="13.375" style="7" customWidth="1"/>
    <col min="7" max="7" width="12.625" style="7" customWidth="1"/>
    <col min="8" max="8" width="13.375" style="7" customWidth="1"/>
    <col min="9" max="9" width="9.625" style="40" bestFit="1" customWidth="1"/>
    <col min="10" max="10" width="9.125" style="40" customWidth="1"/>
    <col min="11" max="16384" width="9.125" style="4" customWidth="1"/>
  </cols>
  <sheetData>
    <row r="1" spans="4:8" ht="12.75">
      <c r="D1" s="3"/>
      <c r="E1" s="3"/>
      <c r="F1" s="3"/>
      <c r="G1" s="3"/>
      <c r="H1" s="18" t="s">
        <v>4</v>
      </c>
    </row>
    <row r="2" spans="2:8" ht="12.75">
      <c r="B2" s="2" t="s">
        <v>6</v>
      </c>
      <c r="C2" s="13" t="s">
        <v>33</v>
      </c>
      <c r="D2" s="5"/>
      <c r="E2" s="5"/>
      <c r="F2" s="5"/>
      <c r="G2" s="5"/>
      <c r="H2" s="3"/>
    </row>
    <row r="3" spans="4:8" ht="12.75">
      <c r="D3" s="6" t="s">
        <v>7</v>
      </c>
      <c r="F3" s="3"/>
      <c r="G3" s="3"/>
      <c r="H3" s="3"/>
    </row>
    <row r="4" spans="2:8" ht="12.75">
      <c r="B4" s="2" t="s">
        <v>31</v>
      </c>
      <c r="C4" s="14"/>
      <c r="D4" s="3"/>
      <c r="E4" s="6"/>
      <c r="F4" s="3"/>
      <c r="G4" s="3"/>
      <c r="H4" s="3"/>
    </row>
    <row r="5" spans="4:8" ht="12.75">
      <c r="D5" s="3"/>
      <c r="E5" s="6"/>
      <c r="F5" s="3"/>
      <c r="G5" s="3"/>
      <c r="H5" s="3"/>
    </row>
    <row r="6" spans="2:8" ht="12.75">
      <c r="B6" s="2" t="s">
        <v>61</v>
      </c>
      <c r="D6" s="3"/>
      <c r="E6" s="6"/>
      <c r="F6" s="3"/>
      <c r="G6" s="3"/>
      <c r="H6" s="3"/>
    </row>
    <row r="7" spans="3:8" ht="12.75">
      <c r="C7" s="13"/>
      <c r="D7" s="5"/>
      <c r="E7" s="8"/>
      <c r="F7" s="5"/>
      <c r="G7" s="5"/>
      <c r="H7" s="3"/>
    </row>
    <row r="8" spans="4:8" ht="12.75">
      <c r="D8" s="6" t="s">
        <v>8</v>
      </c>
      <c r="F8" s="3"/>
      <c r="G8" s="3"/>
      <c r="H8" s="3"/>
    </row>
    <row r="9" spans="4:8" ht="12.75">
      <c r="D9" s="3"/>
      <c r="E9" s="6"/>
      <c r="F9" s="3"/>
      <c r="G9" s="3"/>
      <c r="H9" s="3"/>
    </row>
    <row r="10" spans="2:8" ht="12.75">
      <c r="B10" s="2" t="s">
        <v>32</v>
      </c>
      <c r="H10" s="3"/>
    </row>
    <row r="11" spans="7:8" ht="12.75">
      <c r="G11" s="3"/>
      <c r="H11" s="3"/>
    </row>
    <row r="12" spans="4:8" ht="12.75">
      <c r="D12" s="3" t="s">
        <v>5</v>
      </c>
      <c r="F12" s="3"/>
      <c r="G12" s="3"/>
      <c r="H12" s="3"/>
    </row>
    <row r="13" spans="4:8" ht="12.75">
      <c r="D13" s="9"/>
      <c r="F13" s="3"/>
      <c r="G13" s="3"/>
      <c r="H13" s="3"/>
    </row>
    <row r="14" spans="1:17" ht="27.75" customHeight="1">
      <c r="A14" s="47" t="s">
        <v>62</v>
      </c>
      <c r="B14" s="47"/>
      <c r="C14" s="47"/>
      <c r="D14" s="47"/>
      <c r="E14" s="47"/>
      <c r="F14" s="47"/>
      <c r="G14" s="47"/>
      <c r="H14" s="47"/>
      <c r="I14" s="41"/>
      <c r="J14" s="41"/>
      <c r="K14" s="15"/>
      <c r="L14" s="15"/>
      <c r="M14" s="15"/>
      <c r="N14" s="15"/>
      <c r="O14" s="15"/>
      <c r="P14" s="15"/>
      <c r="Q14" s="15"/>
    </row>
    <row r="15" spans="4:8" ht="12.75">
      <c r="D15" s="10" t="s">
        <v>0</v>
      </c>
      <c r="F15" s="3"/>
      <c r="G15" s="3"/>
      <c r="H15" s="3"/>
    </row>
    <row r="16" ht="12.75">
      <c r="H16" s="3"/>
    </row>
    <row r="17" spans="2:8" ht="12.75">
      <c r="B17" s="2" t="s">
        <v>34</v>
      </c>
      <c r="D17" s="9"/>
      <c r="E17" s="3"/>
      <c r="F17" s="3"/>
      <c r="G17" s="3"/>
      <c r="H17" s="3"/>
    </row>
    <row r="18" spans="4:8" ht="12.75">
      <c r="D18" s="9"/>
      <c r="E18" s="3"/>
      <c r="F18" s="3"/>
      <c r="G18" s="3"/>
      <c r="H18" s="3"/>
    </row>
    <row r="19" spans="4:8" ht="12.75">
      <c r="D19" s="3"/>
      <c r="E19" s="3"/>
      <c r="F19" s="3"/>
      <c r="G19" s="3"/>
      <c r="H19" s="3"/>
    </row>
    <row r="20" spans="1:8" ht="12.75" customHeight="1">
      <c r="A20" s="53" t="s">
        <v>1</v>
      </c>
      <c r="B20" s="56" t="s">
        <v>9</v>
      </c>
      <c r="C20" s="56" t="s">
        <v>10</v>
      </c>
      <c r="D20" s="57" t="s">
        <v>26</v>
      </c>
      <c r="E20" s="57"/>
      <c r="F20" s="57"/>
      <c r="G20" s="57"/>
      <c r="H20" s="53" t="s">
        <v>27</v>
      </c>
    </row>
    <row r="21" spans="1:8" ht="12.75">
      <c r="A21" s="53"/>
      <c r="B21" s="56"/>
      <c r="C21" s="56"/>
      <c r="D21" s="53" t="s">
        <v>11</v>
      </c>
      <c r="E21" s="53" t="s">
        <v>2</v>
      </c>
      <c r="F21" s="53" t="s">
        <v>3</v>
      </c>
      <c r="G21" s="53" t="s">
        <v>60</v>
      </c>
      <c r="H21" s="53"/>
    </row>
    <row r="22" spans="1:8" ht="12.75">
      <c r="A22" s="53"/>
      <c r="B22" s="56"/>
      <c r="C22" s="56"/>
      <c r="D22" s="53"/>
      <c r="E22" s="53"/>
      <c r="F22" s="53"/>
      <c r="G22" s="53"/>
      <c r="H22" s="53"/>
    </row>
    <row r="23" spans="1:8" ht="12.75">
      <c r="A23" s="53"/>
      <c r="B23" s="56"/>
      <c r="C23" s="56"/>
      <c r="D23" s="53"/>
      <c r="E23" s="53"/>
      <c r="F23" s="53"/>
      <c r="G23" s="53"/>
      <c r="H23" s="53"/>
    </row>
    <row r="24" spans="1:8" ht="12.75">
      <c r="A24" s="11">
        <v>1</v>
      </c>
      <c r="B24" s="12">
        <v>2</v>
      </c>
      <c r="C24" s="12">
        <v>3</v>
      </c>
      <c r="D24" s="11">
        <v>4</v>
      </c>
      <c r="E24" s="11">
        <v>5</v>
      </c>
      <c r="F24" s="11">
        <v>6</v>
      </c>
      <c r="G24" s="11">
        <v>7</v>
      </c>
      <c r="H24" s="11">
        <v>8</v>
      </c>
    </row>
    <row r="25" spans="1:8" ht="12.75">
      <c r="A25" s="54" t="s">
        <v>35</v>
      </c>
      <c r="B25" s="55"/>
      <c r="C25" s="55"/>
      <c r="D25" s="55"/>
      <c r="E25" s="55"/>
      <c r="F25" s="55"/>
      <c r="G25" s="55"/>
      <c r="H25" s="55"/>
    </row>
    <row r="26" spans="1:10" ht="38.25">
      <c r="A26" s="19">
        <v>1</v>
      </c>
      <c r="B26" s="20" t="s">
        <v>37</v>
      </c>
      <c r="C26" s="20" t="s">
        <v>46</v>
      </c>
      <c r="D26" s="21">
        <v>27.411</v>
      </c>
      <c r="E26" s="21"/>
      <c r="F26" s="21"/>
      <c r="G26" s="22"/>
      <c r="H26" s="21">
        <f>D26</f>
        <v>27.411</v>
      </c>
      <c r="I26" s="42"/>
      <c r="J26" s="3"/>
    </row>
    <row r="27" spans="1:10" ht="12.75">
      <c r="A27" s="23"/>
      <c r="B27" s="24"/>
      <c r="C27" s="20" t="s">
        <v>36</v>
      </c>
      <c r="D27" s="21">
        <f>SUM(D26:D26)</f>
        <v>27.411</v>
      </c>
      <c r="E27" s="21"/>
      <c r="F27" s="21"/>
      <c r="G27" s="21"/>
      <c r="H27" s="21">
        <f>D27</f>
        <v>27.411</v>
      </c>
      <c r="I27" s="42"/>
      <c r="J27" s="3"/>
    </row>
    <row r="28" spans="1:10" ht="12.75">
      <c r="A28" s="48" t="s">
        <v>12</v>
      </c>
      <c r="B28" s="49"/>
      <c r="C28" s="49"/>
      <c r="D28" s="49"/>
      <c r="E28" s="49"/>
      <c r="F28" s="49"/>
      <c r="G28" s="49"/>
      <c r="H28" s="49"/>
      <c r="I28" s="42"/>
      <c r="J28" s="3"/>
    </row>
    <row r="29" spans="1:10" ht="38.25">
      <c r="A29" s="19">
        <v>2</v>
      </c>
      <c r="B29" s="20" t="s">
        <v>13</v>
      </c>
      <c r="C29" s="20" t="s">
        <v>47</v>
      </c>
      <c r="D29" s="21">
        <v>5.264</v>
      </c>
      <c r="E29" s="21">
        <v>70.911</v>
      </c>
      <c r="F29" s="22"/>
      <c r="G29" s="22"/>
      <c r="H29" s="21">
        <f>E29+D29</f>
        <v>76.175</v>
      </c>
      <c r="I29" s="42"/>
      <c r="J29" s="3"/>
    </row>
    <row r="30" spans="1:10" ht="12.75">
      <c r="A30" s="23"/>
      <c r="B30" s="24"/>
      <c r="C30" s="20" t="s">
        <v>14</v>
      </c>
      <c r="D30" s="21">
        <f>SUM(D29:D29)</f>
        <v>5.264</v>
      </c>
      <c r="E30" s="21">
        <f>SUM(E29:E29)</f>
        <v>70.911</v>
      </c>
      <c r="F30" s="21"/>
      <c r="G30" s="21"/>
      <c r="H30" s="21">
        <f>E30+D30</f>
        <v>76.175</v>
      </c>
      <c r="I30" s="42"/>
      <c r="J30" s="3"/>
    </row>
    <row r="31" spans="1:10" ht="12.75">
      <c r="A31" s="48" t="s">
        <v>50</v>
      </c>
      <c r="B31" s="49"/>
      <c r="C31" s="49"/>
      <c r="D31" s="49"/>
      <c r="E31" s="49"/>
      <c r="F31" s="49"/>
      <c r="G31" s="49"/>
      <c r="H31" s="49"/>
      <c r="I31" s="42"/>
      <c r="J31" s="3"/>
    </row>
    <row r="32" spans="1:10" s="39" customFormat="1" ht="38.25">
      <c r="A32" s="19">
        <v>3</v>
      </c>
      <c r="B32" s="20" t="s">
        <v>51</v>
      </c>
      <c r="C32" s="20" t="s">
        <v>53</v>
      </c>
      <c r="D32" s="21">
        <v>39.948</v>
      </c>
      <c r="E32" s="22"/>
      <c r="F32" s="22"/>
      <c r="G32" s="22"/>
      <c r="H32" s="21">
        <f>D32</f>
        <v>39.948</v>
      </c>
      <c r="I32" s="42"/>
      <c r="J32" s="43"/>
    </row>
    <row r="33" spans="1:10" s="39" customFormat="1" ht="12.75">
      <c r="A33" s="23"/>
      <c r="B33" s="24"/>
      <c r="C33" s="20" t="s">
        <v>52</v>
      </c>
      <c r="D33" s="21">
        <f>SUM(D32:D32)</f>
        <v>39.948</v>
      </c>
      <c r="E33" s="21"/>
      <c r="F33" s="21"/>
      <c r="G33" s="21"/>
      <c r="H33" s="21">
        <f>D33</f>
        <v>39.948</v>
      </c>
      <c r="I33" s="45"/>
      <c r="J33" s="43"/>
    </row>
    <row r="34" spans="1:10" ht="12.75">
      <c r="A34" s="48" t="s">
        <v>15</v>
      </c>
      <c r="B34" s="49"/>
      <c r="C34" s="49"/>
      <c r="D34" s="49"/>
      <c r="E34" s="49"/>
      <c r="F34" s="49"/>
      <c r="G34" s="49"/>
      <c r="H34" s="49"/>
      <c r="I34" s="42"/>
      <c r="J34" s="3"/>
    </row>
    <row r="35" spans="1:10" ht="38.25">
      <c r="A35" s="19">
        <v>4</v>
      </c>
      <c r="B35" s="20" t="s">
        <v>44</v>
      </c>
      <c r="C35" s="20" t="s">
        <v>48</v>
      </c>
      <c r="D35" s="21">
        <v>9.198</v>
      </c>
      <c r="E35" s="22"/>
      <c r="F35" s="22"/>
      <c r="G35" s="22"/>
      <c r="H35" s="21">
        <f>D35</f>
        <v>9.198</v>
      </c>
      <c r="I35" s="42"/>
      <c r="J35" s="3"/>
    </row>
    <row r="36" spans="1:10" ht="38.25">
      <c r="A36" s="19">
        <v>5</v>
      </c>
      <c r="B36" s="20" t="s">
        <v>16</v>
      </c>
      <c r="C36" s="20" t="s">
        <v>49</v>
      </c>
      <c r="D36" s="21">
        <v>443.518</v>
      </c>
      <c r="E36" s="22"/>
      <c r="F36" s="22"/>
      <c r="G36" s="22"/>
      <c r="H36" s="21">
        <f>D36</f>
        <v>443.518</v>
      </c>
      <c r="I36" s="42"/>
      <c r="J36" s="3"/>
    </row>
    <row r="37" spans="1:10" ht="38.25">
      <c r="A37" s="19">
        <v>6</v>
      </c>
      <c r="B37" s="20" t="s">
        <v>55</v>
      </c>
      <c r="C37" s="20" t="s">
        <v>54</v>
      </c>
      <c r="D37" s="21">
        <v>1.391</v>
      </c>
      <c r="E37" s="22"/>
      <c r="F37" s="22">
        <v>105.793</v>
      </c>
      <c r="G37" s="22"/>
      <c r="H37" s="21">
        <f>F37+D37</f>
        <v>107.18400000000001</v>
      </c>
      <c r="I37" s="42"/>
      <c r="J37" s="42"/>
    </row>
    <row r="38" spans="1:10" ht="12.75">
      <c r="A38" s="23"/>
      <c r="B38" s="24"/>
      <c r="C38" s="20" t="s">
        <v>17</v>
      </c>
      <c r="D38" s="21">
        <v>454.11</v>
      </c>
      <c r="E38" s="21"/>
      <c r="F38" s="21">
        <v>105.79</v>
      </c>
      <c r="G38" s="21"/>
      <c r="H38" s="21">
        <v>559.9</v>
      </c>
      <c r="I38" s="3"/>
      <c r="J38" s="3"/>
    </row>
    <row r="39" spans="1:10" ht="12.75">
      <c r="A39" s="23"/>
      <c r="B39" s="24"/>
      <c r="C39" s="20" t="s">
        <v>18</v>
      </c>
      <c r="D39" s="21">
        <f>D38+D33+D30+D27</f>
        <v>526.733</v>
      </c>
      <c r="E39" s="21">
        <f>E38+E30+E27</f>
        <v>70.911</v>
      </c>
      <c r="F39" s="21">
        <f>F38+F30+F27</f>
        <v>105.79</v>
      </c>
      <c r="G39" s="21"/>
      <c r="H39" s="21">
        <f>F39+E39+D39</f>
        <v>703.434</v>
      </c>
      <c r="I39" s="42"/>
      <c r="J39" s="3"/>
    </row>
    <row r="40" spans="1:10" ht="12.75">
      <c r="A40" s="48" t="s">
        <v>19</v>
      </c>
      <c r="B40" s="49"/>
      <c r="C40" s="49"/>
      <c r="D40" s="49"/>
      <c r="E40" s="49"/>
      <c r="F40" s="49"/>
      <c r="G40" s="49"/>
      <c r="H40" s="49"/>
      <c r="I40" s="3"/>
      <c r="J40" s="3"/>
    </row>
    <row r="41" spans="1:10" ht="38.25">
      <c r="A41" s="19">
        <v>9</v>
      </c>
      <c r="B41" s="20" t="s">
        <v>57</v>
      </c>
      <c r="C41" s="20" t="s">
        <v>58</v>
      </c>
      <c r="D41" s="25"/>
      <c r="E41" s="25"/>
      <c r="F41" s="25"/>
      <c r="G41" s="21">
        <f>99900/4.09/1000</f>
        <v>24.425427872860638</v>
      </c>
      <c r="H41" s="21">
        <f>G41</f>
        <v>24.425427872860638</v>
      </c>
      <c r="I41" s="3"/>
      <c r="J41" s="3"/>
    </row>
    <row r="42" spans="1:10" ht="38.25">
      <c r="A42" s="35">
        <v>10</v>
      </c>
      <c r="B42" s="36" t="s">
        <v>56</v>
      </c>
      <c r="C42" s="36" t="s">
        <v>59</v>
      </c>
      <c r="D42" s="37"/>
      <c r="E42" s="37"/>
      <c r="F42" s="37"/>
      <c r="G42" s="38">
        <f>70000/4.09/1000</f>
        <v>17.114914425427873</v>
      </c>
      <c r="H42" s="38">
        <f>G42</f>
        <v>17.114914425427873</v>
      </c>
      <c r="I42" s="3"/>
      <c r="J42" s="3"/>
    </row>
    <row r="43" spans="1:10" ht="12.75">
      <c r="A43" s="23"/>
      <c r="B43" s="24"/>
      <c r="C43" s="20" t="s">
        <v>20</v>
      </c>
      <c r="D43" s="21">
        <f>D39</f>
        <v>526.733</v>
      </c>
      <c r="E43" s="21">
        <f>E39</f>
        <v>70.911</v>
      </c>
      <c r="F43" s="21">
        <f>F39</f>
        <v>105.79</v>
      </c>
      <c r="G43" s="21">
        <f>G42+G41</f>
        <v>41.54034229828851</v>
      </c>
      <c r="H43" s="21">
        <f>G43+F43+E43+D43</f>
        <v>744.9743422982884</v>
      </c>
      <c r="I43" s="42"/>
      <c r="J43" s="3"/>
    </row>
    <row r="44" spans="1:10" ht="127.5">
      <c r="A44" s="19">
        <v>11</v>
      </c>
      <c r="B44" s="20" t="s">
        <v>38</v>
      </c>
      <c r="C44" s="20" t="s">
        <v>45</v>
      </c>
      <c r="D44" s="21">
        <f>D43*6.49</f>
        <v>3418.4971699999996</v>
      </c>
      <c r="E44" s="21">
        <f>E43*6.49</f>
        <v>460.21239</v>
      </c>
      <c r="F44" s="21">
        <f>F43*3.95</f>
        <v>417.87050000000005</v>
      </c>
      <c r="G44" s="22">
        <f>G43*4.09</f>
        <v>169.89999999999998</v>
      </c>
      <c r="H44" s="21">
        <f>G44+F44+E44+D44</f>
        <v>4466.48006</v>
      </c>
      <c r="I44" s="3"/>
      <c r="J44" s="3"/>
    </row>
    <row r="45" spans="1:10" ht="12.75" customHeight="1">
      <c r="A45" s="50" t="s">
        <v>21</v>
      </c>
      <c r="B45" s="51"/>
      <c r="C45" s="51"/>
      <c r="D45" s="51"/>
      <c r="E45" s="51"/>
      <c r="F45" s="51"/>
      <c r="G45" s="51"/>
      <c r="H45" s="52"/>
      <c r="I45" s="3"/>
      <c r="J45" s="3"/>
    </row>
    <row r="46" spans="1:10" ht="25.5">
      <c r="A46" s="19">
        <v>12</v>
      </c>
      <c r="B46" s="20" t="s">
        <v>22</v>
      </c>
      <c r="C46" s="20" t="s">
        <v>23</v>
      </c>
      <c r="D46" s="21">
        <v>68.34</v>
      </c>
      <c r="E46" s="21">
        <f>E44*2%</f>
        <v>9.204247800000001</v>
      </c>
      <c r="F46" s="21">
        <f>F44*2%</f>
        <v>8.357410000000002</v>
      </c>
      <c r="G46" s="21">
        <v>3.4</v>
      </c>
      <c r="H46" s="21">
        <f>G46+F46+E46+D46</f>
        <v>89.30165780000002</v>
      </c>
      <c r="I46" s="3"/>
      <c r="J46" s="3"/>
    </row>
    <row r="47" spans="1:10" ht="12.75" hidden="1">
      <c r="A47" s="19">
        <v>28</v>
      </c>
      <c r="B47" s="24"/>
      <c r="C47" s="24"/>
      <c r="D47" s="26">
        <v>19389.75</v>
      </c>
      <c r="E47" s="26">
        <v>1367.55</v>
      </c>
      <c r="F47" s="26">
        <v>8053.39</v>
      </c>
      <c r="G47" s="26">
        <v>882.06</v>
      </c>
      <c r="H47" s="26">
        <v>29692.75</v>
      </c>
      <c r="I47" s="3"/>
      <c r="J47" s="3"/>
    </row>
    <row r="48" spans="1:10" ht="12.75">
      <c r="A48" s="23"/>
      <c r="B48" s="24"/>
      <c r="C48" s="20" t="s">
        <v>28</v>
      </c>
      <c r="D48" s="21">
        <f>D46+D44</f>
        <v>3486.83717</v>
      </c>
      <c r="E48" s="21">
        <f>E46+E44</f>
        <v>469.41663780000005</v>
      </c>
      <c r="F48" s="21">
        <f>F46+F44</f>
        <v>426.22791000000007</v>
      </c>
      <c r="G48" s="21">
        <v>173.3</v>
      </c>
      <c r="H48" s="21">
        <v>4555.79</v>
      </c>
      <c r="I48" s="42"/>
      <c r="J48" s="3"/>
    </row>
    <row r="49" spans="1:10" ht="12.75">
      <c r="A49" s="23"/>
      <c r="B49" s="24"/>
      <c r="C49" s="20" t="s">
        <v>29</v>
      </c>
      <c r="D49" s="21">
        <f>D48</f>
        <v>3486.83717</v>
      </c>
      <c r="E49" s="21">
        <f>E48</f>
        <v>469.41663780000005</v>
      </c>
      <c r="F49" s="21">
        <f>F48</f>
        <v>426.22791000000007</v>
      </c>
      <c r="G49" s="21">
        <v>173.3</v>
      </c>
      <c r="H49" s="21">
        <v>4555.79</v>
      </c>
      <c r="I49" s="42"/>
      <c r="J49" s="3"/>
    </row>
    <row r="50" spans="1:10" s="30" customFormat="1" ht="12.75">
      <c r="A50" s="58" t="s">
        <v>24</v>
      </c>
      <c r="B50" s="59"/>
      <c r="C50" s="59"/>
      <c r="D50" s="59"/>
      <c r="E50" s="59"/>
      <c r="F50" s="59"/>
      <c r="G50" s="59"/>
      <c r="H50" s="59"/>
      <c r="I50" s="42"/>
      <c r="J50" s="3"/>
    </row>
    <row r="51" spans="1:10" ht="12.75">
      <c r="A51" s="19">
        <v>13</v>
      </c>
      <c r="B51" s="20" t="s">
        <v>43</v>
      </c>
      <c r="C51" s="20" t="s">
        <v>39</v>
      </c>
      <c r="D51" s="21">
        <f>D49*20%</f>
        <v>697.367434</v>
      </c>
      <c r="E51" s="21">
        <f>E49*20%</f>
        <v>93.88332756000001</v>
      </c>
      <c r="F51" s="21">
        <f>F49*20%</f>
        <v>85.24558200000001</v>
      </c>
      <c r="G51" s="22"/>
      <c r="H51" s="21">
        <f>G51+F51+E51+D51</f>
        <v>876.49634356</v>
      </c>
      <c r="I51" s="3"/>
      <c r="J51" s="3"/>
    </row>
    <row r="52" spans="1:10" ht="12.75">
      <c r="A52" s="23"/>
      <c r="B52" s="24"/>
      <c r="C52" s="20" t="s">
        <v>25</v>
      </c>
      <c r="D52" s="21">
        <v>4184.21</v>
      </c>
      <c r="E52" s="21">
        <f>E51+E49</f>
        <v>563.2999653600001</v>
      </c>
      <c r="F52" s="21">
        <f>F51+F49</f>
        <v>511.4734920000001</v>
      </c>
      <c r="G52" s="21">
        <f>G49</f>
        <v>173.3</v>
      </c>
      <c r="H52" s="21">
        <v>5432.28</v>
      </c>
      <c r="I52" s="42"/>
      <c r="J52" s="3"/>
    </row>
    <row r="53" spans="1:11" ht="12.75">
      <c r="A53" s="31"/>
      <c r="B53" s="32"/>
      <c r="C53" s="33"/>
      <c r="D53" s="34"/>
      <c r="E53" s="34"/>
      <c r="F53" s="34"/>
      <c r="G53" s="34"/>
      <c r="H53" s="34"/>
      <c r="I53" s="42"/>
      <c r="J53" s="42"/>
      <c r="K53" s="17"/>
    </row>
    <row r="54" spans="1:10" ht="12.75">
      <c r="A54" s="31"/>
      <c r="B54" s="32"/>
      <c r="C54" s="33"/>
      <c r="D54" s="34"/>
      <c r="E54" s="34"/>
      <c r="F54" s="34"/>
      <c r="G54" s="34"/>
      <c r="H54" s="34"/>
      <c r="I54" s="42"/>
      <c r="J54" s="42"/>
    </row>
    <row r="55" spans="1:10" ht="12.75">
      <c r="A55" s="31"/>
      <c r="B55" s="32"/>
      <c r="C55" s="33"/>
      <c r="D55" s="34"/>
      <c r="E55" s="34"/>
      <c r="F55" s="34"/>
      <c r="G55" s="34"/>
      <c r="H55" s="34"/>
      <c r="I55" s="42"/>
      <c r="J55" s="42"/>
    </row>
    <row r="56" spans="1:9" ht="12.75">
      <c r="A56" s="31"/>
      <c r="B56" s="32"/>
      <c r="C56" s="33"/>
      <c r="D56" s="34"/>
      <c r="E56" s="34"/>
      <c r="F56" s="34"/>
      <c r="G56" s="34"/>
      <c r="H56" s="34"/>
      <c r="I56" s="44"/>
    </row>
    <row r="57" spans="1:8" ht="12.75">
      <c r="A57" s="27"/>
      <c r="B57" s="28"/>
      <c r="C57" s="28"/>
      <c r="D57" s="29"/>
      <c r="E57" s="29"/>
      <c r="F57" s="29"/>
      <c r="G57" s="29"/>
      <c r="H57" s="29"/>
    </row>
    <row r="58" spans="3:6" ht="12.75">
      <c r="C58" s="16" t="s">
        <v>30</v>
      </c>
      <c r="F58" s="46"/>
    </row>
    <row r="59" spans="3:6" ht="12.75">
      <c r="C59" s="16"/>
      <c r="F59" s="46"/>
    </row>
    <row r="60" spans="3:6" ht="12.75">
      <c r="C60" s="16"/>
      <c r="F60" s="46"/>
    </row>
    <row r="61" spans="3:6" ht="12.75">
      <c r="C61" s="16" t="s">
        <v>41</v>
      </c>
      <c r="F61" s="46"/>
    </row>
    <row r="62" spans="3:6" ht="12.75">
      <c r="C62" s="16"/>
      <c r="F62" s="46"/>
    </row>
    <row r="63" spans="3:6" ht="12.75">
      <c r="C63" s="16"/>
      <c r="F63" s="46"/>
    </row>
    <row r="64" spans="3:6" ht="12.75">
      <c r="C64" s="16" t="s">
        <v>40</v>
      </c>
      <c r="F64" s="46" t="s">
        <v>42</v>
      </c>
    </row>
  </sheetData>
  <sheetProtection/>
  <mergeCells count="17">
    <mergeCell ref="A50:H50"/>
    <mergeCell ref="A34:H34"/>
    <mergeCell ref="A31:H31"/>
    <mergeCell ref="A14:H14"/>
    <mergeCell ref="A40:H40"/>
    <mergeCell ref="A45:H45"/>
    <mergeCell ref="A28:H28"/>
    <mergeCell ref="H20:H23"/>
    <mergeCell ref="A20:A23"/>
    <mergeCell ref="F21:F23"/>
    <mergeCell ref="G21:G23"/>
    <mergeCell ref="A25:H25"/>
    <mergeCell ref="B20:B23"/>
    <mergeCell ref="C20:C23"/>
    <mergeCell ref="D21:D23"/>
    <mergeCell ref="D20:G20"/>
    <mergeCell ref="E21:E23"/>
  </mergeCells>
  <printOptions/>
  <pageMargins left="0.3937007874015748" right="0.1968503937007874" top="0.4330708661417323" bottom="0.4724409448818898" header="0.2362204724409449" footer="0.2362204724409449"/>
  <pageSetup fitToHeight="10000" horizontalDpi="600" verticalDpi="600" orientation="landscape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</cp:lastModifiedBy>
  <cp:lastPrinted>2017-05-04T14:24:56Z</cp:lastPrinted>
  <dcterms:created xsi:type="dcterms:W3CDTF">2002-03-25T05:35:56Z</dcterms:created>
  <dcterms:modified xsi:type="dcterms:W3CDTF">2019-10-14T14:15:11Z</dcterms:modified>
  <cp:category/>
  <cp:version/>
  <cp:contentType/>
  <cp:contentStatus/>
</cp:coreProperties>
</file>